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enskidrott-my.sharepoint.com/personal/vastmanland_skyttesport_se/Documents/Västmanlands Skyttesportförbund/Mallar &amp; Blanketter/"/>
    </mc:Choice>
  </mc:AlternateContent>
  <xr:revisionPtr revIDLastSave="0" documentId="8_{70A04744-0B21-4BF4-A079-40E083EE6E7F}" xr6:coauthVersionLast="47" xr6:coauthVersionMax="47" xr10:uidLastSave="{00000000-0000-0000-0000-000000000000}"/>
  <bookViews>
    <workbookView xWindow="-108" yWindow="-108" windowWidth="23256" windowHeight="12456" xr2:uid="{1E1DA9D5-344C-43F5-8B83-377B8E5F7565}"/>
  </bookViews>
  <sheets>
    <sheet name="Ansökan" sheetId="1" r:id="rId1"/>
    <sheet name="Info korthåll" sheetId="8" r:id="rId2"/>
    <sheet name="Info luft 10m" sheetId="9" r:id="rId3"/>
    <sheet name="Ber" sheetId="2" r:id="rId4"/>
  </sheets>
  <definedNames>
    <definedName name="_Hlk235641550" localSheetId="1">'Info korthåll'!$A$14</definedName>
    <definedName name="_Hlk235730994" localSheetId="1">'Info korthåll'!$A$43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G18" i="1"/>
  <c r="F18" i="1"/>
  <c r="Q19" i="2"/>
  <c r="Q18" i="2"/>
  <c r="Q17" i="2"/>
  <c r="Q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914F118-28A1-4A56-8F59-A65A11CABC6F}" keepAlive="1" name="Fråga - Tabell1" description="Anslutning till Tabell1-frågan i arbetsboken." type="5" refreshedVersion="8" background="1" saveData="1">
    <dbPr connection="Provider=Microsoft.Mashup.OleDb.1;Data Source=$Workbook$;Location=Tabell1;Extended Properties=&quot;&quot;" command="SELECT * FROM [Tabell1]"/>
  </connection>
  <connection id="2" xr16:uid="{2580E604-2876-4124-AC3E-6617EA1FA4D3}" keepAlive="1" name="Fråga - Tabell1 (2)" description="Anslutning till Tabell1 (2)-frågan i arbetsboken." type="5" refreshedVersion="0" background="1">
    <dbPr connection="Provider=Microsoft.Mashup.OleDb.1;Data Source=$Workbook$;Location=&quot;Tabell1 (2)&quot;;Extended Properties=&quot;&quot;" command="SELECT * FROM [Tabell1 (2)]"/>
  </connection>
</connections>
</file>

<file path=xl/sharedStrings.xml><?xml version="1.0" encoding="utf-8"?>
<sst xmlns="http://schemas.openxmlformats.org/spreadsheetml/2006/main" count="213" uniqueCount="160">
  <si>
    <t>Gren</t>
  </si>
  <si>
    <t>Pistol</t>
  </si>
  <si>
    <t>Lerduva</t>
  </si>
  <si>
    <t>Luftgevär</t>
  </si>
  <si>
    <t>6.5 fält</t>
  </si>
  <si>
    <t>K-pist bana</t>
  </si>
  <si>
    <t>K-pist fält</t>
  </si>
  <si>
    <t>Telnr.</t>
  </si>
  <si>
    <t>Annan ansökan av arrangörsbidrag än i nedanstående tabell</t>
  </si>
  <si>
    <t xml:space="preserve">Beslutad ersättning och eventuell kommentar
</t>
  </si>
  <si>
    <t>ANSÖKAN OM ARRANGÖRBIDRAG</t>
  </si>
  <si>
    <t>Grenar</t>
  </si>
  <si>
    <t>Föreningens namn</t>
  </si>
  <si>
    <t>Kontaktperson</t>
  </si>
  <si>
    <t>Långhåll</t>
  </si>
  <si>
    <t>Övriga tävlingar</t>
  </si>
  <si>
    <t>DM</t>
  </si>
  <si>
    <t>Kategori</t>
  </si>
  <si>
    <t>Arrangerad tävling som bidrag söks för:</t>
  </si>
  <si>
    <t>Viltmål</t>
  </si>
  <si>
    <t>BG/PG Nummer/Kontonummer</t>
  </si>
  <si>
    <t>Kommentarer:</t>
  </si>
  <si>
    <t>SM</t>
  </si>
  <si>
    <t>Korthållscupen</t>
  </si>
  <si>
    <t>Skyttiaden, krets</t>
  </si>
  <si>
    <t>Skyttiaden, distrikt</t>
  </si>
  <si>
    <t>Skyttiaden, region/riks</t>
  </si>
  <si>
    <t>kh</t>
  </si>
  <si>
    <t>LG</t>
  </si>
  <si>
    <t>Egna lufttävlingar</t>
  </si>
  <si>
    <t>Per skytt</t>
  </si>
  <si>
    <t>Per junior</t>
  </si>
  <si>
    <t>Cal.22 bana</t>
  </si>
  <si>
    <t>Cal.22 fält</t>
  </si>
  <si>
    <t>6.5 sekundfält</t>
  </si>
  <si>
    <t>Tävling</t>
  </si>
  <si>
    <t>Antal dagar</t>
  </si>
  <si>
    <t>Tävlingsdatum</t>
  </si>
  <si>
    <t>k-pist</t>
  </si>
  <si>
    <t>lång</t>
  </si>
  <si>
    <t>SM Bana</t>
  </si>
  <si>
    <t>SM Fält</t>
  </si>
  <si>
    <t>SM Sekundfält</t>
  </si>
  <si>
    <t>DM Bana</t>
  </si>
  <si>
    <t>DM Fält</t>
  </si>
  <si>
    <t>DM Sekundfält</t>
  </si>
  <si>
    <t>150/</t>
  </si>
  <si>
    <t>Leruva</t>
  </si>
  <si>
    <t>vilt</t>
  </si>
  <si>
    <t>Från Västmanland</t>
  </si>
  <si>
    <t>Deltagande skyttar</t>
  </si>
  <si>
    <t>Extra kr</t>
  </si>
  <si>
    <t>Om flera grenar så väljs den med flest deltagare. Ange resterande grenar i kommentarsrutan.</t>
  </si>
  <si>
    <t>Belopp från "Gevär"</t>
  </si>
  <si>
    <t>Belopp från "Nohres"</t>
  </si>
  <si>
    <t>Belopp från "Sport"</t>
  </si>
  <si>
    <t>Ersättningar från förbundet – Korthåll nationellt/sport/fält</t>
  </si>
  <si>
    <t>Arrangörer ska from 2027 senast den 1 Februari meddela grenansvarig vilka tävlingar som planeras att arrangeras under året, tillkommer någon ska detta meddelas snarast.</t>
  </si>
  <si>
    <t>Ansökningar för enskilda tävlingar ansöks av arrangerande förening respektive deltagarnas föreningar senast 1 månad efter tävlingen, resultatlista bifogas.</t>
  </si>
  <si>
    <t>Ersättning betalas enbart ut till föreningens bank-/postgiro. Inga ersättningar betalas ut till enskilda medlemmar.</t>
  </si>
  <si>
    <t>Ungdomar och juniorer är skyttar som under året fyller max 20 år.</t>
  </si>
  <si>
    <t>Ersättningarna subventionerar en del av kostnaderna för tävlingarna och ges enbart för de ungdoms-, junior- och RM-klasser som skytten normalt tillhör.</t>
  </si>
  <si>
    <t>Väljer skytten att starta i en klass utanför sitt ”normala” står skytten för den startavgiften själv, t.ex. om en junior väljer att starta i senior-klass.</t>
  </si>
  <si>
    <t>Ersättning för läger, utbildning och andra evenemang kan ansökas och bedöms från fall till fall.</t>
  </si>
  <si>
    <t>SM/ Riksmästerskap</t>
  </si>
  <si>
    <t>Nordiskt mästerskap</t>
  </si>
  <si>
    <t>10st valfria för juniorer.</t>
  </si>
  <si>
    <t>Per säsong ersätts max10 st valfria tävlingar utöver ovanstående i korthåll bana nationellt, bana sport och/eller fält, tävlingarna måste finnas med på SkytteTA.</t>
  </si>
  <si>
    <t>Ersättning kan sökas en gång per förening efter respektive säsongens slut, dock senast 30 november.</t>
  </si>
  <si>
    <t>Korthållscupen: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</si>
  <si>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ptos"/>
        <family val="2"/>
      </rPr>
      <t>Deltagarersättningar, ansöks av deltagarens förening: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</si>
  <si>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Juniorer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</si>
  <si>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Startavgift, startavgift för Skol SM ska i första hand begäras av skolan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</si>
  <si>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300 kr/dag om tävlingen kräver övernattning, bedöms från fall till fall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</si>
  <si>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100 kr/start för ammunition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</si>
  <si>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Eventuella extra kostnader kan ansökas för beslut från fall till fall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</si>
  <si>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Övriga skyttar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</si>
  <si>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Startavgift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</si>
  <si>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Förbunds- och distriktslagavgifter ersätts, inga föreningslagavgifter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</si>
  <si>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Krav: För att få ersättning ska skytten ha tävlat i aktuell disciplin (eller liknande discipliner) minst 2 gånger senaste 12 månaderna, förutsatt att det funnits tävlingar inom rimligt avstånd från hemmaföreningen. SM kan alltså inte vara enda tävlingen på säsongen.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</si>
  <si>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Arrangörsbidrag, ansöks av arrangerande förening:</t>
    </r>
  </si>
  <si>
    <r>
      <t>§</t>
    </r>
    <r>
      <rPr>
        <sz val="7"/>
        <color rgb="FF0F4761"/>
        <rFont val="Times New Roman"/>
        <family val="1"/>
      </rPr>
      <t xml:space="preserve">  </t>
    </r>
    <r>
      <rPr>
        <sz val="12"/>
        <color theme="1"/>
        <rFont val="Aptos"/>
        <family val="2"/>
      </rPr>
      <t>8 000 kr/arrangemangsdag oavsett antal grenar och tävlingar, antalet dagar minimeras</t>
    </r>
  </si>
  <si>
    <r>
      <t>§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Juniorer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</si>
  <si>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Vid ev. läger i samband med NM ges dagsersättning om 300 kr/dag för dagar då skytte eller annan träning bedrivs</t>
    </r>
  </si>
  <si>
    <r>
      <t>o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Ingen ersättning för dagar som enbart är resdagar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</si>
  <si>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250 kr för banskyttetävling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</si>
  <si>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200kr för fältskjutning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</si>
  <si>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ptos"/>
        <family val="2"/>
      </rPr>
      <t>Arrangerande förening ansöks av arrangerande förening: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</si>
  <si>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5 000kr för fältskjutning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</si>
  <si>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4 000kr för banskyttetävling, oavsett hur många discipliner det är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</si>
  <si>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Medaljer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</si>
  <si>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Aptos"/>
        <family val="2"/>
      </rPr>
      <t xml:space="preserve">Startavgift max 150kr får tas ut från alla deltagare, detta täcker priser, slitage och start 20:an. 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</si>
  <si>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Aptos"/>
        <family val="2"/>
      </rPr>
      <t xml:space="preserve">Minst 60% av anmälningsavgiften bör gå till hederspriser till ungefär 1/3 av deltagarna i varje klass. Hederspriser kan vara penningpriser eller andra typer av priser. Alla skyttar som är 11 år och yngre ska få hederspris. 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</si>
  <si>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Aptos"/>
        <family val="2"/>
      </rPr>
      <t>Start-20:an betalas in till Skyttesportförbundet av den arrangerande föreningen.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</si>
  <si>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250kr per banskyttetävling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</si>
  <si>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200kr per fältskjutning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</si>
  <si>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ptos"/>
        <family val="2"/>
      </rPr>
      <t>Arrangerande förening, ansöks av arrangerande förening:</t>
    </r>
  </si>
  <si>
    <r>
      <t>§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Distrikts, regions- riksfinal 4 000kr</t>
    </r>
  </si>
  <si>
    <t>Ersättningar från förbundet – luft 10m nationellt/sport</t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</si>
  <si>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300 kr/dag om tävlingen kräver övernattning, bedöms från fall till fall.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</si>
  <si>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Aptos"/>
        <family val="2"/>
      </rPr>
      <t>Krav: För att få ersättning ska skytten ha tävlat i aktuell disciplin (eller liknande discipliner) minst 2 gånger senaste 12 månaderna, förutsatt att det funnits tävlingar inom rimligt avstånd från hemmaföreningen. SM kan alltså inte vara enda tävlingen på säsongen.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</si>
  <si>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ptos"/>
        <family val="2"/>
      </rPr>
      <t>Arrangerande förening, ansöks av arrangerande förening:</t>
    </r>
  </si>
  <si>
    <r>
      <t>§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8 000 kr/arrangemangsdag oavsett antal grenar och tävlingar, antalet dagar minimeras.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</si>
  <si>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300kr/dag om tävlingen kräver övernattning, bedöms från fall till fall.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</si>
  <si>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300kr ammunition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</si>
  <si>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Aptos"/>
        <family val="2"/>
      </rPr>
      <t>Arrangerande förening, ansöks av arrangerande förening:</t>
    </r>
  </si>
  <si>
    <r>
      <t>§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150kr för Västmanlands ungdomar/juniorer, arrangören ansöker</t>
    </r>
  </si>
  <si>
    <r>
      <t>§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4 000kr</t>
    </r>
  </si>
  <si>
    <r>
      <t>§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Medaljer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</si>
  <si>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Aptos"/>
        <family val="2"/>
      </rPr>
      <t>Västmanlands ungdomar/juniorer betalar ingen startavgift.</t>
    </r>
  </si>
  <si>
    <t>Skyttiaden</t>
  </si>
  <si>
    <t>Kretsomgång</t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</si>
  <si>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150kr per ungdom/junior, arrangören ansöker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</si>
  <si>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Ungdom/junior betalar ingen startavgift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</si>
  <si>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Övriga deltagare betalar 150kr i startavgift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</si>
  <si>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Start-20:an betalas in till Skyttesportförbundet av den arrangerande föreningen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</si>
  <si>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Ingen annan ersättning ges</t>
    </r>
  </si>
  <si>
    <t>Distriktsomgång</t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</si>
  <si>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4 000kr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</si>
  <si>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Ersättning för extra kostnader, t.ex. hyra av matsal i Fagerstahallen som bedöms från fall till fall</t>
    </r>
  </si>
  <si>
    <r>
      <t>o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Ungdom/junior betalar ingen startavgift.</t>
    </r>
  </si>
  <si>
    <r>
      <t>o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Övriga deltagare betalar 150kr i startavgift.</t>
    </r>
  </si>
  <si>
    <r>
      <t>o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Start-20:an betalas in till Skyttesportförbundet av den arrangerande föreningen.</t>
    </r>
  </si>
  <si>
    <t>Regionsomgång/Riksfinal</t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</si>
  <si>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Ungdomar/juniorer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</si>
  <si>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ptos"/>
        <family val="2"/>
      </rPr>
      <t>Startavgift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</si>
  <si>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ptos"/>
        <family val="2"/>
      </rPr>
      <t>300kr/dag om tävlingen kräver övernattning, bedöms från fall till fall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</si>
  <si>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Ej beslutat</t>
    </r>
  </si>
  <si>
    <t>Tävlingar arrangerade av föreningar i Västmanland:</t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</si>
  <si>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Ungdomar och juniorer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</si>
  <si>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150 kr/start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</si>
  <si>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Ingen startavgift för ungdomar/juniorer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</si>
  <si>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Ansökan görs av den arrangerande föreningen senast 30 dagar efter tävlingens genomförande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</si>
  <si>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100kr/start för ammunition</t>
    </r>
  </si>
  <si>
    <t>6.5 sport</t>
  </si>
  <si>
    <t>6.5 nationell bana</t>
  </si>
  <si>
    <t>DM bana kh</t>
  </si>
  <si>
    <t>DM bana 6.5</t>
  </si>
  <si>
    <t>DM bana 6.5 sport</t>
  </si>
  <si>
    <t>DM luft</t>
  </si>
  <si>
    <t>DM fält kh</t>
  </si>
  <si>
    <t>DM fält 6.5</t>
  </si>
  <si>
    <t>DM pistol</t>
  </si>
  <si>
    <t>DM lerduva</t>
  </si>
  <si>
    <t>DM vilt</t>
  </si>
  <si>
    <t>vuxen</t>
  </si>
  <si>
    <t>junior</t>
  </si>
  <si>
    <t>Skyttiaden krets</t>
  </si>
  <si>
    <t>Skyttiaden distrikt</t>
  </si>
  <si>
    <t>Egna luft</t>
  </si>
  <si>
    <t>k-pist bana</t>
  </si>
  <si>
    <t>k-pist fält</t>
  </si>
  <si>
    <t>Varav juniorer ifrån
Västmanland</t>
  </si>
  <si>
    <t>DM långhåll</t>
  </si>
  <si>
    <t>fel 9000</t>
  </si>
  <si>
    <t>Extra kan begäras för att arrangera Distriktsfinalen i Skyttiaden, beskrivs i kommentarsrutan.</t>
  </si>
  <si>
    <r>
      <t xml:space="preserve">Ansökningar skickas till </t>
    </r>
    <r>
      <rPr>
        <u/>
        <sz val="12"/>
        <color theme="4"/>
        <rFont val="Aptos"/>
        <family val="2"/>
      </rPr>
      <t>vastmanland@skyttesport.se</t>
    </r>
    <r>
      <rPr>
        <sz val="12"/>
        <color theme="1"/>
        <rFont val="Aptos"/>
        <family val="2"/>
      </rPr>
      <t xml:space="preserve"> på avsedda blanketter som finns på förbundets hemsida av den som utsetts av föreningen.</t>
    </r>
  </si>
  <si>
    <t>Annat</t>
  </si>
  <si>
    <t>För kategori "Annat" anges gren och det som önskas som "Extra kr", förklaras under "Kommentarer".</t>
  </si>
  <si>
    <t>Version 20260805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</si>
</sst>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20"/>
      <color rgb="FF0F4761"/>
      <name val="Aptos Display"/>
      <family val="2"/>
    </font>
    <font>
      <sz val="12"/>
      <color theme="1"/>
      <name val="Aptos"/>
      <family val="2"/>
    </font>
    <font>
      <sz val="16"/>
      <color rgb="FF0F4761"/>
      <name val="Aptos Display"/>
      <family val="2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  <font>
      <sz val="12"/>
      <color theme="1"/>
      <name val="Wingdings"/>
      <charset val="2"/>
    </font>
    <font>
      <sz val="12"/>
      <color theme="1"/>
      <name val="Courier New"/>
      <family val="3"/>
    </font>
    <font>
      <sz val="16"/>
      <color rgb="FF0F4761"/>
      <name val="Wingdings"/>
      <charset val="2"/>
    </font>
    <font>
      <sz val="7"/>
      <color rgb="FF0F4761"/>
      <name val="Times New Roman"/>
      <family val="1"/>
    </font>
    <font>
      <b/>
      <sz val="12"/>
      <color theme="1"/>
      <name val="Aptos"/>
      <family val="2"/>
    </font>
    <font>
      <sz val="11"/>
      <name val="Calibri"/>
      <family val="2"/>
      <scheme val="minor"/>
    </font>
    <font>
      <u/>
      <sz val="12"/>
      <color theme="4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horizontal="left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9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 indent="5"/>
    </xf>
    <xf numFmtId="0" fontId="12" fillId="0" borderId="0" xfId="0" applyFont="1" applyAlignment="1">
      <alignment horizontal="left" vertical="center" indent="10"/>
    </xf>
    <xf numFmtId="0" fontId="12" fillId="0" borderId="0" xfId="0" applyFont="1" applyAlignment="1">
      <alignment horizontal="left" vertical="center" indent="15"/>
    </xf>
    <xf numFmtId="0" fontId="13" fillId="0" borderId="0" xfId="0" applyFont="1" applyAlignment="1">
      <alignment horizontal="left" vertical="center" indent="10"/>
    </xf>
    <xf numFmtId="0" fontId="8" fillId="0" borderId="0" xfId="0" applyFont="1" applyAlignment="1">
      <alignment horizontal="left" vertical="center" indent="4"/>
    </xf>
    <xf numFmtId="0" fontId="12" fillId="0" borderId="0" xfId="0" applyFont="1" applyAlignment="1">
      <alignment horizontal="left" vertical="center" indent="5"/>
    </xf>
    <xf numFmtId="0" fontId="14" fillId="0" borderId="0" xfId="0" applyFont="1" applyAlignment="1">
      <alignment horizontal="left" vertical="center" indent="9"/>
    </xf>
    <xf numFmtId="0" fontId="12" fillId="0" borderId="0" xfId="0" applyFont="1" applyAlignment="1">
      <alignment horizontal="left" vertical="center" indent="9"/>
    </xf>
    <xf numFmtId="0" fontId="13" fillId="0" borderId="0" xfId="0" applyFont="1" applyAlignment="1">
      <alignment horizontal="left" vertical="center" indent="15"/>
    </xf>
    <xf numFmtId="0" fontId="13" fillId="0" borderId="0" xfId="0" applyFont="1" applyAlignment="1">
      <alignment horizontal="left" vertical="center" indent="9"/>
    </xf>
    <xf numFmtId="0" fontId="16" fillId="0" borderId="0" xfId="0" applyFont="1" applyAlignment="1">
      <alignment vertical="center"/>
    </xf>
    <xf numFmtId="0" fontId="10" fillId="0" borderId="0" xfId="0" applyFont="1" applyAlignment="1">
      <alignment horizontal="left" vertical="center" indent="4"/>
    </xf>
    <xf numFmtId="0" fontId="12" fillId="0" borderId="0" xfId="0" applyFont="1" applyAlignment="1">
      <alignment horizontal="left" vertical="center" indent="14"/>
    </xf>
    <xf numFmtId="0" fontId="13" fillId="0" borderId="0" xfId="0" applyFont="1" applyAlignment="1">
      <alignment horizontal="left" vertical="center" indent="14"/>
    </xf>
    <xf numFmtId="0" fontId="10" fillId="0" borderId="0" xfId="0" applyFont="1" applyAlignment="1">
      <alignment horizontal="left" vertical="center" indent="14"/>
    </xf>
    <xf numFmtId="0" fontId="16" fillId="0" borderId="0" xfId="0" applyFont="1" applyAlignment="1">
      <alignment horizontal="left" vertical="center" indent="15"/>
    </xf>
    <xf numFmtId="0" fontId="10" fillId="0" borderId="0" xfId="0" applyFont="1" applyAlignment="1">
      <alignment horizontal="left" vertical="center" indent="15"/>
    </xf>
    <xf numFmtId="0" fontId="3" fillId="0" borderId="0" xfId="0" applyFont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 vertical="top"/>
    </xf>
    <xf numFmtId="0" fontId="2" fillId="0" borderId="9" xfId="0" applyFont="1" applyBorder="1" applyAlignment="1">
      <alignment vertical="center"/>
    </xf>
    <xf numFmtId="0" fontId="2" fillId="0" borderId="6" xfId="0" applyFont="1" applyBorder="1"/>
    <xf numFmtId="0" fontId="2" fillId="0" borderId="0" xfId="0" applyFont="1"/>
    <xf numFmtId="0" fontId="2" fillId="0" borderId="5" xfId="0" applyFont="1" applyBorder="1"/>
    <xf numFmtId="0" fontId="2" fillId="0" borderId="9" xfId="0" applyFont="1" applyBorder="1"/>
    <xf numFmtId="0" fontId="0" fillId="0" borderId="8" xfId="0" applyBorder="1"/>
    <xf numFmtId="0" fontId="3" fillId="0" borderId="8" xfId="0" applyFont="1" applyBorder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vertical="center"/>
    </xf>
    <xf numFmtId="0" fontId="3" fillId="0" borderId="9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0" fillId="0" borderId="11" xfId="0" applyBorder="1" applyAlignment="1">
      <alignment horizontal="center"/>
    </xf>
    <xf numFmtId="0" fontId="0" fillId="0" borderId="11" xfId="0" applyBorder="1"/>
    <xf numFmtId="0" fontId="5" fillId="0" borderId="0" xfId="0" applyFont="1" applyAlignment="1">
      <alignment horizontal="left" wrapText="1"/>
    </xf>
    <xf numFmtId="3" fontId="0" fillId="0" borderId="7" xfId="0" applyNumberForma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top" wrapText="1"/>
    </xf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Alignment="1">
      <alignment wrapText="1"/>
    </xf>
    <xf numFmtId="0" fontId="17" fillId="0" borderId="0" xfId="0" applyFont="1"/>
    <xf numFmtId="0" fontId="0" fillId="0" borderId="0" xfId="0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/>
    </xf>
    <xf numFmtId="0" fontId="5" fillId="0" borderId="10" xfId="0" applyFont="1" applyBorder="1" applyAlignment="1">
      <alignment horizontal="left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>
      <alignment horizontal="left" wrapText="1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4" xfId="0" applyFont="1" applyFill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Alignment="1" applyProtection="1">
      <alignment horizontal="left" vertical="top" wrapText="1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3" fillId="0" borderId="9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EFE92-0E80-4F1C-9CA2-35F5C7B42811}">
  <dimension ref="A1:S29"/>
  <sheetViews>
    <sheetView tabSelected="1" zoomScale="90" zoomScaleNormal="90" workbookViewId="0">
      <selection activeCell="H2" sqref="H2"/>
    </sheetView>
  </sheetViews>
  <sheetFormatPr defaultRowHeight="14.4" x14ac:dyDescent="0.3"/>
  <cols>
    <col min="1" max="1" width="11.33203125" customWidth="1"/>
    <col min="2" max="2" width="6.109375" customWidth="1"/>
    <col min="3" max="3" width="8.21875" customWidth="1"/>
    <col min="4" max="4" width="17.21875" customWidth="1"/>
    <col min="5" max="5" width="16" customWidth="1"/>
    <col min="6" max="6" width="11.77734375" customWidth="1"/>
    <col min="7" max="7" width="14.33203125" customWidth="1"/>
    <col min="8" max="8" width="13.44140625" customWidth="1"/>
    <col min="9" max="9" width="22.21875" customWidth="1"/>
    <col min="10" max="10" width="19.44140625" customWidth="1"/>
    <col min="11" max="11" width="8.88671875" customWidth="1"/>
    <col min="12" max="12" width="9.88671875" customWidth="1"/>
    <col min="13" max="13" width="9.77734375" customWidth="1"/>
    <col min="14" max="14" width="10.44140625" style="3" customWidth="1"/>
    <col min="15" max="15" width="10.33203125" style="3" customWidth="1"/>
    <col min="16" max="16" width="11.109375" style="3" bestFit="1" customWidth="1"/>
    <col min="17" max="17" width="7.21875" style="3" customWidth="1"/>
    <col min="18" max="18" width="6.109375" style="3" bestFit="1" customWidth="1"/>
    <col min="19" max="19" width="10.33203125" bestFit="1" customWidth="1"/>
  </cols>
  <sheetData>
    <row r="1" spans="1:18" ht="15.6" x14ac:dyDescent="0.3">
      <c r="A1" s="27" t="s">
        <v>10</v>
      </c>
      <c r="B1" s="27"/>
      <c r="H1" s="28" t="s">
        <v>159</v>
      </c>
      <c r="I1" s="29"/>
    </row>
    <row r="2" spans="1:18" ht="15.6" x14ac:dyDescent="0.3">
      <c r="A2" s="27"/>
      <c r="B2" s="27"/>
      <c r="H2" s="28"/>
      <c r="I2" s="29"/>
    </row>
    <row r="3" spans="1:18" ht="15.6" x14ac:dyDescent="0.3">
      <c r="A3" s="59" t="s">
        <v>12</v>
      </c>
      <c r="B3" s="60"/>
      <c r="C3" s="30" t="s">
        <v>20</v>
      </c>
      <c r="D3" s="31"/>
      <c r="E3" s="32"/>
      <c r="F3" s="33" t="s">
        <v>13</v>
      </c>
      <c r="G3" s="31"/>
      <c r="H3" s="31" t="s">
        <v>7</v>
      </c>
    </row>
    <row r="4" spans="1:18" ht="15.6" x14ac:dyDescent="0.3">
      <c r="A4" s="61"/>
      <c r="B4" s="62"/>
      <c r="C4" s="61"/>
      <c r="D4" s="62"/>
      <c r="E4" s="34"/>
      <c r="F4" s="61"/>
      <c r="G4" s="62"/>
      <c r="H4" s="2"/>
    </row>
    <row r="5" spans="1:18" x14ac:dyDescent="0.3">
      <c r="A5" s="1"/>
      <c r="B5" s="1"/>
      <c r="C5" s="1"/>
      <c r="F5" s="1"/>
      <c r="G5" s="1"/>
      <c r="H5" s="1"/>
      <c r="I5" s="29"/>
    </row>
    <row r="6" spans="1:18" ht="61.2" customHeight="1" x14ac:dyDescent="0.3">
      <c r="A6" s="63" t="s">
        <v>9</v>
      </c>
      <c r="B6" s="64"/>
      <c r="C6" s="64"/>
      <c r="D6" s="64"/>
      <c r="E6" s="64"/>
      <c r="F6" s="64"/>
      <c r="G6" s="64"/>
      <c r="H6" s="65"/>
      <c r="I6" s="29"/>
    </row>
    <row r="7" spans="1:18" ht="22.2" customHeight="1" x14ac:dyDescent="0.3">
      <c r="A7" s="66" t="s">
        <v>8</v>
      </c>
      <c r="B7" s="66"/>
      <c r="C7" s="66"/>
      <c r="D7" s="66"/>
      <c r="E7" s="66"/>
      <c r="F7" s="66"/>
      <c r="G7" s="66"/>
      <c r="H7" s="66"/>
      <c r="I7" s="29"/>
    </row>
    <row r="8" spans="1:18" ht="67.8" customHeight="1" x14ac:dyDescent="0.3">
      <c r="A8" s="67"/>
      <c r="B8" s="68"/>
      <c r="C8" s="68"/>
      <c r="D8" s="68"/>
      <c r="E8" s="68"/>
      <c r="F8" s="68"/>
      <c r="G8" s="68"/>
      <c r="H8" s="69"/>
      <c r="I8" s="29"/>
    </row>
    <row r="9" spans="1:18" ht="22.2" customHeight="1" x14ac:dyDescent="0.3">
      <c r="A9" s="66" t="s">
        <v>21</v>
      </c>
      <c r="B9" s="66"/>
      <c r="C9" s="66"/>
      <c r="D9" s="66"/>
      <c r="E9" s="66"/>
      <c r="F9" s="66"/>
      <c r="G9" s="66"/>
      <c r="H9" s="66"/>
      <c r="I9" s="29"/>
    </row>
    <row r="10" spans="1:18" ht="106.2" customHeight="1" x14ac:dyDescent="0.3">
      <c r="A10" s="67"/>
      <c r="B10" s="68"/>
      <c r="C10" s="68"/>
      <c r="D10" s="68"/>
      <c r="E10" s="68"/>
      <c r="F10" s="68"/>
      <c r="G10" s="68"/>
      <c r="H10" s="69"/>
      <c r="I10" s="29"/>
    </row>
    <row r="11" spans="1:18" ht="6" customHeight="1" thickBot="1" x14ac:dyDescent="0.35">
      <c r="A11" s="35"/>
      <c r="B11" s="36"/>
      <c r="C11" s="36"/>
      <c r="D11" s="36"/>
      <c r="E11" s="36"/>
      <c r="F11" s="36"/>
      <c r="G11" s="36"/>
      <c r="H11" s="36"/>
      <c r="I11" s="29"/>
    </row>
    <row r="12" spans="1:18" ht="18.600000000000001" customHeight="1" x14ac:dyDescent="0.3">
      <c r="A12" s="37" t="s">
        <v>18</v>
      </c>
      <c r="B12" s="38"/>
      <c r="C12" s="38"/>
      <c r="D12" s="38"/>
      <c r="E12" s="38"/>
      <c r="F12" s="38"/>
      <c r="G12" s="38"/>
      <c r="H12" s="38"/>
      <c r="I12" s="29"/>
    </row>
    <row r="13" spans="1:18" ht="18.600000000000001" customHeight="1" x14ac:dyDescent="0.3">
      <c r="A13" s="71" t="s">
        <v>35</v>
      </c>
      <c r="B13" s="71"/>
      <c r="C13" s="71"/>
      <c r="D13" s="39" t="s">
        <v>17</v>
      </c>
      <c r="E13" s="39" t="s">
        <v>0</v>
      </c>
      <c r="F13" s="40" t="s">
        <v>36</v>
      </c>
      <c r="G13" s="41" t="s">
        <v>37</v>
      </c>
      <c r="H13" s="41" t="s">
        <v>51</v>
      </c>
      <c r="I13" s="29" t="s">
        <v>155</v>
      </c>
    </row>
    <row r="14" spans="1:18" x14ac:dyDescent="0.3">
      <c r="A14" s="70"/>
      <c r="B14" s="70"/>
      <c r="C14" s="70"/>
      <c r="D14" s="4" t="s">
        <v>157</v>
      </c>
      <c r="E14" s="4" t="s">
        <v>14</v>
      </c>
      <c r="F14" s="4"/>
      <c r="G14" s="4"/>
      <c r="H14" s="4">
        <v>1000</v>
      </c>
      <c r="I14" s="29" t="s">
        <v>52</v>
      </c>
    </row>
    <row r="15" spans="1:18" x14ac:dyDescent="0.3">
      <c r="A15" s="42"/>
      <c r="B15" s="42"/>
      <c r="C15" s="42"/>
      <c r="D15" s="43"/>
      <c r="E15" s="43"/>
      <c r="I15" t="s">
        <v>158</v>
      </c>
      <c r="N15"/>
      <c r="O15"/>
      <c r="P15"/>
      <c r="Q15"/>
    </row>
    <row r="16" spans="1:18" ht="17.399999999999999" customHeight="1" x14ac:dyDescent="0.3">
      <c r="A16" s="58" t="s">
        <v>50</v>
      </c>
      <c r="B16" s="58"/>
      <c r="C16" s="58"/>
      <c r="D16" s="44"/>
      <c r="F16" s="52" t="s">
        <v>53</v>
      </c>
      <c r="G16" s="52" t="s">
        <v>54</v>
      </c>
      <c r="H16" s="52" t="s">
        <v>55</v>
      </c>
      <c r="N16"/>
      <c r="O16"/>
      <c r="P16"/>
      <c r="Q16"/>
      <c r="R16"/>
    </row>
    <row r="17" spans="1:19" x14ac:dyDescent="0.3">
      <c r="A17" s="54" t="s">
        <v>49</v>
      </c>
      <c r="B17" s="55"/>
      <c r="C17" s="5"/>
      <c r="D17" s="44"/>
      <c r="F17" s="53"/>
      <c r="G17" s="53"/>
      <c r="H17" s="53"/>
      <c r="N17"/>
      <c r="O17"/>
      <c r="P17"/>
      <c r="Q17"/>
      <c r="R17"/>
    </row>
    <row r="18" spans="1:19" ht="28.8" customHeight="1" x14ac:dyDescent="0.3">
      <c r="A18" s="56" t="s">
        <v>152</v>
      </c>
      <c r="B18" s="57"/>
      <c r="C18" s="5"/>
      <c r="D18" s="44"/>
      <c r="F18" s="45">
        <f>IF(AND(D$14=Ber!A$2,E$14=Ber!B$6),(Ber!D$2*F14+H14),(0))+IF(AND(D$14=Ber!A$2,E$14=Ber!B$7),(Ber!D$3*F14+H14),(0))+IF(AND(D$14=Ber!A$2,E$14=Ber!B$8),(Ber!I$2*F14+H14),(0))+IF(AND(D$14=Ber!A$3,E$14=Ber!B$6),(Ber!D$5*F14),(0))+IF(AND(D$14=Ber!A$3,E$14=Ber!B$7),(Ber!D$6*F14),(0))+IF(AND(D$14=Ber!A$3,E$14=Ber!B$8),(Ber!I$5*F14+C18*Ber!N2),(0))+IF(AND(D$14=Ber!A$4,E$14=Ber!B$6),(Ber!D$7),(0))+IF(AND(D$14=Ber!A$5,E$14=Ber!B$8),(C18*Ber!N2),(0))+IF(AND(D$14=Ber!A$9,E$14=Ber!B$8),(C18*Ber!N2),(0))+IF(AND(D$14=Ber!A$6,E$14=Ber!B$8),(Ber!I10+H14),(0))+IF(AND(D$14=Ber!A$2,E$14=Ber!B$14),(F14*Ber!H$2+H14),(0))+IF(AND(D$14=Ber!A$3,E$14=Ber!B$14),(Ber!H$5*F14),(0))+IF(AND(D$14=Ber!A$2,E$14=Ber!B$3),(Ber!E$2*F14+H14),(0))+IF(AND(D$14=Ber!A$3,E$14=Ber!B$3),(Ber!F5*F14+C17*Ber!M2),(0))+IF(AND(D$14=Ber!A$9,E$14=Ber!B$3),(H14),(0))+IF(AND(D$14=Ber!A$9,E$14=Ber!B$6),(H14),(0))+IF(AND(D$14=Ber!A$9,E$14=Ber!B$7),(H14),(0))+IF(AND(D$14=Ber!A$9,E$14=Ber!B$8),(H14),(0))+IF(AND(D$14=Ber!A$9,E$14=Ber!B$14),(H14),(0))</f>
        <v>1000</v>
      </c>
      <c r="G18" s="45">
        <f>IF(AND(D$14=Ber!A$2,E$14=Ber!B$2),(Ber!E$2*F14+H14),(0))+IF(AND(D$14=Ber!A$2,E$14=Ber!B$4),(Ber!E$3*F14+H14),(0))+IF(AND(D$14=Ber!A$2,E$14=Ber!B$9),(Ber!G$2*F14+H14),(0))+IF(AND(D$14=Ber!A$2,E$14=Ber!B$10),(Ber!G$3*F14+H14),(0))+ IF(AND(D$14=Ber!A$3,E$14=Ber!B$2),(Ber!E5*F14+C17*Ber!M2),(0))+IF(AND(D$14=Ber!A$3,E$14=Ber!B$4),(Ber!E6*F14+C17*Ber!M2),(0))+IF(AND(D$14=Ber!A$3,E$14=Ber!B$5),(Ber!E5*F14+C17*Ber!M2),(0))+IF(AND(D$14=Ber!A$2,E$14=Ber!B$5),(Ber!E$4*F14+H14),(0))+IF(AND(D$14=Ber!A$3,E$14=Ber!B$9),(Ber!G$5*F14),(0))+IF(AND(D$14=Ber!A$3,E$14=Ber!B$10),(Ber!G$6*F14),(0))+IF(AND(D$14=Ber!A$9,E$14=Ber!B$2),(H14),(0))+IF(AND(D$14=Ber!A$9,E$14=Ber!B$4),(H14),(0))+IF(AND(D$14=Ber!A$9,E$14=Ber!B$5),(H14),(0))+IF(AND(D$14=Ber!A$9,E$14=Ber!B$9),(H14),(0))+IF(AND(D$14=Ber!A$9,E$14=Ber!B$10),(H14),(0))</f>
        <v>0</v>
      </c>
      <c r="H18" s="45">
        <f>IF(AND(D$14=Ber!A$2,E$14=Ber!B$11),(Ber!J$2*F14+H14),(0))+IF(AND(D$14=Ber!A$2,E$14=Ber!B$12),(Ber!K$2*F14+H14),(0))+IF(AND(D$14=Ber!A$2,E$14=Ber!B$13),(Ber!L$2*F14+H14),(0))+IF(AND(D$14=Ber!A$3,E$14=Ber!B$11),(Ber!J$5*F14),(0))+IF(AND(D$14=Ber!A$3,E$14=Ber!B$12),(Ber!K$5*F14),(0))+IF(AND(D$14=Ber!A$3,E$14=Ber!B$13),(Ber!L$5*F14),(0))+IF(AND(D$14=Ber!A$9,E$14=Ber!B$11),(H14),(0))+IF(AND(D$14=Ber!A$9,E$14=Ber!B$12),(H14),(0))+IF(AND(D$14=Ber!A$9,E$14=Ber!B$13),(H14),(0))</f>
        <v>0</v>
      </c>
      <c r="N18"/>
      <c r="O18"/>
      <c r="P18"/>
      <c r="Q18"/>
      <c r="R18"/>
    </row>
    <row r="19" spans="1:19" x14ac:dyDescent="0.3">
      <c r="N19"/>
      <c r="O19"/>
      <c r="P19"/>
      <c r="Q19"/>
      <c r="R19"/>
    </row>
    <row r="20" spans="1:19" ht="15.6" x14ac:dyDescent="0.3">
      <c r="F20" s="47"/>
      <c r="N20"/>
      <c r="O20"/>
      <c r="P20"/>
      <c r="Q20"/>
      <c r="R20"/>
    </row>
    <row r="21" spans="1:19" ht="15.6" x14ac:dyDescent="0.3">
      <c r="F21" s="47"/>
      <c r="N21"/>
      <c r="O21"/>
      <c r="P21"/>
      <c r="Q21"/>
      <c r="R21"/>
    </row>
    <row r="22" spans="1:19" x14ac:dyDescent="0.3">
      <c r="N22"/>
      <c r="O22"/>
      <c r="P22"/>
      <c r="Q22"/>
      <c r="R22" s="48"/>
      <c r="S22" s="49"/>
    </row>
    <row r="23" spans="1:19" x14ac:dyDescent="0.3">
      <c r="N23"/>
      <c r="O23"/>
      <c r="P23"/>
      <c r="Q23"/>
    </row>
    <row r="24" spans="1:19" x14ac:dyDescent="0.3">
      <c r="N24"/>
      <c r="O24"/>
      <c r="P24"/>
      <c r="Q24"/>
    </row>
    <row r="25" spans="1:19" x14ac:dyDescent="0.3">
      <c r="N25"/>
      <c r="O25"/>
      <c r="P25"/>
      <c r="Q25"/>
    </row>
    <row r="26" spans="1:19" x14ac:dyDescent="0.3">
      <c r="N26"/>
      <c r="O26"/>
      <c r="P26"/>
      <c r="Q26"/>
    </row>
    <row r="27" spans="1:19" x14ac:dyDescent="0.3">
      <c r="N27"/>
      <c r="O27"/>
      <c r="P27"/>
      <c r="Q27"/>
    </row>
    <row r="28" spans="1:19" x14ac:dyDescent="0.3">
      <c r="N28"/>
      <c r="O28"/>
      <c r="P28"/>
      <c r="Q28"/>
    </row>
    <row r="29" spans="1:19" x14ac:dyDescent="0.3">
      <c r="N29"/>
      <c r="O29"/>
      <c r="P29"/>
      <c r="Q29"/>
    </row>
  </sheetData>
  <sheetProtection algorithmName="SHA-512" hashValue="p60SAmk8BCyOvaYpXkmGRtaevovtUuXJyF79pc6Xr4UMMUy7u/q31POZ9TGn0ODv/OZEQSVjmO7LvWOG/jM5FQ==" saltValue="fgbcERducGGTg47sPQgL3A==" spinCount="100000" sheet="1" objects="1" scenarios="1"/>
  <mergeCells count="17">
    <mergeCell ref="H16:H17"/>
    <mergeCell ref="A9:H9"/>
    <mergeCell ref="A10:H10"/>
    <mergeCell ref="A4:B4"/>
    <mergeCell ref="C4:D4"/>
    <mergeCell ref="A14:C14"/>
    <mergeCell ref="A13:C13"/>
    <mergeCell ref="A3:B3"/>
    <mergeCell ref="F4:G4"/>
    <mergeCell ref="A6:H6"/>
    <mergeCell ref="A7:H7"/>
    <mergeCell ref="A8:H8"/>
    <mergeCell ref="F16:F17"/>
    <mergeCell ref="G16:G17"/>
    <mergeCell ref="A17:B17"/>
    <mergeCell ref="A18:B18"/>
    <mergeCell ref="A16:C16"/>
  </mergeCells>
  <phoneticPr fontId="4" type="noConversion"/>
  <pageMargins left="0.25" right="0.25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70C4224-FF11-4B1E-B31F-AF1FAB12DDDC}">
          <x14:formula1>
            <xm:f>Ber!$C$2:$C$10</xm:f>
          </x14:formula1>
          <xm:sqref>D15</xm:sqref>
        </x14:dataValidation>
        <x14:dataValidation type="list" allowBlank="1" showInputMessage="1" showErrorMessage="1" xr:uid="{48FE9AD7-A1B2-45D6-B3D5-16D01D53B57E}">
          <x14:formula1>
            <xm:f>Ber!$B$2:$B$14</xm:f>
          </x14:formula1>
          <xm:sqref>E14:E15</xm:sqref>
        </x14:dataValidation>
        <x14:dataValidation type="list" allowBlank="1" showInputMessage="1" showErrorMessage="1" xr:uid="{108B395C-D5C8-4DDD-8E93-6F10E9D71BA8}">
          <x14:formula1>
            <xm:f>Ber!$A$2:$A$9</xm:f>
          </x14:formula1>
          <xm:sqref>D14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12BB8-72E9-4B11-82F7-EE99E8DBE916}">
  <dimension ref="A1:A61"/>
  <sheetViews>
    <sheetView workbookViewId="0">
      <selection activeCell="A4" sqref="A4"/>
    </sheetView>
  </sheetViews>
  <sheetFormatPr defaultRowHeight="14.4" x14ac:dyDescent="0.3"/>
  <sheetData>
    <row r="1" spans="1:1" ht="25.8" x14ac:dyDescent="0.3">
      <c r="A1" s="6" t="s">
        <v>56</v>
      </c>
    </row>
    <row r="2" spans="1:1" ht="15.6" x14ac:dyDescent="0.3">
      <c r="A2" s="7"/>
    </row>
    <row r="3" spans="1:1" ht="15.6" x14ac:dyDescent="0.3">
      <c r="A3" s="7" t="s">
        <v>156</v>
      </c>
    </row>
    <row r="4" spans="1:1" ht="15.6" x14ac:dyDescent="0.3">
      <c r="A4" s="7"/>
    </row>
    <row r="5" spans="1:1" ht="15.6" x14ac:dyDescent="0.3">
      <c r="A5" s="7" t="s">
        <v>58</v>
      </c>
    </row>
    <row r="6" spans="1:1" ht="15.6" x14ac:dyDescent="0.3">
      <c r="A6" s="7"/>
    </row>
    <row r="7" spans="1:1" ht="15.6" x14ac:dyDescent="0.3">
      <c r="A7" s="7" t="s">
        <v>59</v>
      </c>
    </row>
    <row r="8" spans="1:1" ht="15.6" x14ac:dyDescent="0.3">
      <c r="A8" s="7"/>
    </row>
    <row r="9" spans="1:1" ht="15.6" x14ac:dyDescent="0.3">
      <c r="A9" s="7" t="s">
        <v>60</v>
      </c>
    </row>
    <row r="10" spans="1:1" ht="15.6" x14ac:dyDescent="0.3">
      <c r="A10" s="7" t="s">
        <v>61</v>
      </c>
    </row>
    <row r="11" spans="1:1" ht="15.6" x14ac:dyDescent="0.3">
      <c r="A11" s="8" t="s">
        <v>62</v>
      </c>
    </row>
    <row r="12" spans="1:1" ht="15.6" x14ac:dyDescent="0.3">
      <c r="A12" s="7" t="s">
        <v>63</v>
      </c>
    </row>
    <row r="13" spans="1:1" ht="21" x14ac:dyDescent="0.3">
      <c r="A13" s="9" t="s">
        <v>64</v>
      </c>
    </row>
    <row r="14" spans="1:1" ht="15.6" x14ac:dyDescent="0.3">
      <c r="A14" s="7"/>
    </row>
    <row r="15" spans="1:1" ht="15.6" x14ac:dyDescent="0.3">
      <c r="A15" s="10" t="s">
        <v>70</v>
      </c>
    </row>
    <row r="16" spans="1:1" ht="15.6" x14ac:dyDescent="0.3">
      <c r="A16" s="11" t="s">
        <v>71</v>
      </c>
    </row>
    <row r="17" spans="1:1" ht="15.6" x14ac:dyDescent="0.3">
      <c r="A17" s="12" t="s">
        <v>72</v>
      </c>
    </row>
    <row r="18" spans="1:1" ht="15.6" x14ac:dyDescent="0.3">
      <c r="A18" s="12" t="s">
        <v>73</v>
      </c>
    </row>
    <row r="19" spans="1:1" ht="15.6" x14ac:dyDescent="0.3">
      <c r="A19" s="12" t="s">
        <v>74</v>
      </c>
    </row>
    <row r="20" spans="1:1" ht="15.6" x14ac:dyDescent="0.3">
      <c r="A20" s="12" t="s">
        <v>75</v>
      </c>
    </row>
    <row r="21" spans="1:1" ht="15.6" x14ac:dyDescent="0.3">
      <c r="A21" s="11" t="s">
        <v>76</v>
      </c>
    </row>
    <row r="22" spans="1:1" ht="15.6" x14ac:dyDescent="0.3">
      <c r="A22" s="12" t="s">
        <v>77</v>
      </c>
    </row>
    <row r="23" spans="1:1" ht="15.6" x14ac:dyDescent="0.3">
      <c r="A23" s="11" t="s">
        <v>78</v>
      </c>
    </row>
    <row r="24" spans="1:1" ht="15.6" x14ac:dyDescent="0.3">
      <c r="A24" s="13" t="s">
        <v>79</v>
      </c>
    </row>
    <row r="25" spans="1:1" ht="15.6" x14ac:dyDescent="0.3">
      <c r="A25" s="14"/>
    </row>
    <row r="26" spans="1:1" ht="15.6" x14ac:dyDescent="0.3">
      <c r="A26" s="15" t="s">
        <v>80</v>
      </c>
    </row>
    <row r="27" spans="1:1" ht="20.399999999999999" x14ac:dyDescent="0.3">
      <c r="A27" s="16" t="s">
        <v>81</v>
      </c>
    </row>
    <row r="28" spans="1:1" ht="21" x14ac:dyDescent="0.3">
      <c r="A28" s="9" t="s">
        <v>65</v>
      </c>
    </row>
    <row r="29" spans="1:1" ht="15.6" x14ac:dyDescent="0.3">
      <c r="A29" s="10" t="s">
        <v>70</v>
      </c>
    </row>
    <row r="30" spans="1:1" ht="15.6" x14ac:dyDescent="0.3">
      <c r="A30" s="17" t="s">
        <v>82</v>
      </c>
    </row>
    <row r="31" spans="1:1" ht="15.6" x14ac:dyDescent="0.3">
      <c r="A31" s="12" t="s">
        <v>77</v>
      </c>
    </row>
    <row r="32" spans="1:1" ht="15.6" x14ac:dyDescent="0.3">
      <c r="A32" s="12" t="s">
        <v>73</v>
      </c>
    </row>
    <row r="33" spans="1:1" ht="15.6" x14ac:dyDescent="0.3">
      <c r="A33" s="12" t="s">
        <v>133</v>
      </c>
    </row>
    <row r="34" spans="1:1" ht="15.6" x14ac:dyDescent="0.3">
      <c r="A34" s="12" t="s">
        <v>75</v>
      </c>
    </row>
    <row r="35" spans="1:1" ht="15.6" x14ac:dyDescent="0.3">
      <c r="A35" s="12" t="s">
        <v>83</v>
      </c>
    </row>
    <row r="36" spans="1:1" ht="15.6" x14ac:dyDescent="0.3">
      <c r="A36" s="18" t="s">
        <v>84</v>
      </c>
    </row>
    <row r="37" spans="1:1" ht="21" x14ac:dyDescent="0.3">
      <c r="A37" s="9" t="s">
        <v>16</v>
      </c>
    </row>
    <row r="38" spans="1:1" ht="15.6" x14ac:dyDescent="0.3">
      <c r="A38" s="10" t="s">
        <v>70</v>
      </c>
    </row>
    <row r="39" spans="1:1" ht="15.6" x14ac:dyDescent="0.3">
      <c r="A39" s="11" t="s">
        <v>71</v>
      </c>
    </row>
    <row r="40" spans="1:1" ht="15.6" x14ac:dyDescent="0.3">
      <c r="A40" s="12" t="s">
        <v>85</v>
      </c>
    </row>
    <row r="41" spans="1:1" ht="15.6" x14ac:dyDescent="0.3">
      <c r="A41" s="12" t="s">
        <v>86</v>
      </c>
    </row>
    <row r="42" spans="1:1" ht="15.6" x14ac:dyDescent="0.3">
      <c r="A42" s="14"/>
    </row>
    <row r="43" spans="1:1" ht="15.6" x14ac:dyDescent="0.3">
      <c r="A43" s="10" t="s">
        <v>87</v>
      </c>
    </row>
    <row r="44" spans="1:1" ht="15.6" x14ac:dyDescent="0.3">
      <c r="A44" s="17" t="s">
        <v>88</v>
      </c>
    </row>
    <row r="45" spans="1:1" ht="15.6" x14ac:dyDescent="0.3">
      <c r="A45" s="17" t="s">
        <v>89</v>
      </c>
    </row>
    <row r="46" spans="1:1" ht="15.6" x14ac:dyDescent="0.3">
      <c r="A46" s="17" t="s">
        <v>90</v>
      </c>
    </row>
    <row r="47" spans="1:1" ht="15.6" x14ac:dyDescent="0.3">
      <c r="A47" s="19" t="s">
        <v>91</v>
      </c>
    </row>
    <row r="48" spans="1:1" ht="15.6" x14ac:dyDescent="0.3">
      <c r="A48" s="19" t="s">
        <v>92</v>
      </c>
    </row>
    <row r="49" spans="1:1" ht="15.6" x14ac:dyDescent="0.3">
      <c r="A49" s="19" t="s">
        <v>93</v>
      </c>
    </row>
    <row r="50" spans="1:1" ht="21" x14ac:dyDescent="0.3">
      <c r="A50" s="9" t="s">
        <v>15</v>
      </c>
    </row>
    <row r="51" spans="1:1" ht="15.6" x14ac:dyDescent="0.3">
      <c r="A51" s="20" t="s">
        <v>66</v>
      </c>
    </row>
    <row r="52" spans="1:1" ht="15.6" x14ac:dyDescent="0.3">
      <c r="A52" s="7" t="s">
        <v>67</v>
      </c>
    </row>
    <row r="53" spans="1:1" ht="15.6" x14ac:dyDescent="0.3">
      <c r="A53" s="7"/>
    </row>
    <row r="54" spans="1:1" ht="15.6" x14ac:dyDescent="0.3">
      <c r="A54" s="7" t="s">
        <v>68</v>
      </c>
    </row>
    <row r="55" spans="1:1" ht="15.6" x14ac:dyDescent="0.3">
      <c r="A55" s="10" t="s">
        <v>70</v>
      </c>
    </row>
    <row r="56" spans="1:1" ht="15.6" x14ac:dyDescent="0.3">
      <c r="A56" s="11" t="s">
        <v>94</v>
      </c>
    </row>
    <row r="57" spans="1:1" ht="15.6" x14ac:dyDescent="0.3">
      <c r="A57" s="11" t="s">
        <v>95</v>
      </c>
    </row>
    <row r="58" spans="1:1" ht="15.6" x14ac:dyDescent="0.3">
      <c r="A58" s="7"/>
    </row>
    <row r="59" spans="1:1" ht="15.6" x14ac:dyDescent="0.3">
      <c r="A59" s="20" t="s">
        <v>69</v>
      </c>
    </row>
    <row r="60" spans="1:1" ht="15.6" x14ac:dyDescent="0.3">
      <c r="A60" s="10" t="s">
        <v>96</v>
      </c>
    </row>
    <row r="61" spans="1:1" ht="15.6" x14ac:dyDescent="0.3">
      <c r="A61" s="17" t="s">
        <v>97</v>
      </c>
    </row>
  </sheetData>
  <sheetProtection algorithmName="SHA-512" hashValue="xfikwlTbiWgZvsprgtRIVtjSOVkppp7euUxFvzHq8PcJXiqOGA6YLxgYipWnbjtO+5CPDiYYDxoxGTc6fYagsg==" saltValue="UxtLtMbV5oOSCfYk2Zg7cA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49AEC-B3E4-4D67-BFE3-EED1DAB24E38}">
  <dimension ref="A1:B81"/>
  <sheetViews>
    <sheetView workbookViewId="0">
      <selection activeCell="D13" sqref="D13"/>
    </sheetView>
  </sheetViews>
  <sheetFormatPr defaultRowHeight="14.4" x14ac:dyDescent="0.3"/>
  <sheetData>
    <row r="1" spans="1:1" ht="25.8" x14ac:dyDescent="0.3">
      <c r="A1" s="6" t="s">
        <v>98</v>
      </c>
    </row>
    <row r="2" spans="1:1" ht="15.6" x14ac:dyDescent="0.3">
      <c r="A2" s="7"/>
    </row>
    <row r="3" spans="1:1" ht="15.6" x14ac:dyDescent="0.3">
      <c r="A3" s="7" t="s">
        <v>156</v>
      </c>
    </row>
    <row r="4" spans="1:1" ht="15.6" x14ac:dyDescent="0.3">
      <c r="A4" s="7"/>
    </row>
    <row r="5" spans="1:1" ht="15.6" x14ac:dyDescent="0.3">
      <c r="A5" s="7" t="s">
        <v>57</v>
      </c>
    </row>
    <row r="6" spans="1:1" ht="15.6" x14ac:dyDescent="0.3">
      <c r="A6" s="7"/>
    </row>
    <row r="7" spans="1:1" ht="15.6" x14ac:dyDescent="0.3">
      <c r="A7" s="7" t="s">
        <v>58</v>
      </c>
    </row>
    <row r="8" spans="1:1" ht="15.6" x14ac:dyDescent="0.3">
      <c r="A8" s="7"/>
    </row>
    <row r="9" spans="1:1" ht="15.6" x14ac:dyDescent="0.3">
      <c r="A9" s="7" t="s">
        <v>59</v>
      </c>
    </row>
    <row r="10" spans="1:1" ht="15.6" x14ac:dyDescent="0.3">
      <c r="A10" s="7"/>
    </row>
    <row r="11" spans="1:1" ht="15.6" x14ac:dyDescent="0.3">
      <c r="A11" s="7" t="s">
        <v>60</v>
      </c>
    </row>
    <row r="12" spans="1:1" ht="15.6" x14ac:dyDescent="0.3">
      <c r="A12" s="7" t="s">
        <v>61</v>
      </c>
    </row>
    <row r="13" spans="1:1" ht="15.6" x14ac:dyDescent="0.3">
      <c r="A13" s="8" t="s">
        <v>62</v>
      </c>
    </row>
    <row r="14" spans="1:1" ht="15.6" x14ac:dyDescent="0.3">
      <c r="A14" s="7" t="s">
        <v>63</v>
      </c>
    </row>
    <row r="15" spans="1:1" ht="21" x14ac:dyDescent="0.3">
      <c r="A15" s="9" t="s">
        <v>64</v>
      </c>
    </row>
    <row r="16" spans="1:1" ht="15.6" x14ac:dyDescent="0.3">
      <c r="A16" s="7"/>
    </row>
    <row r="17" spans="1:1" ht="15.6" x14ac:dyDescent="0.3">
      <c r="A17" s="10" t="s">
        <v>70</v>
      </c>
    </row>
    <row r="18" spans="1:1" ht="15.6" x14ac:dyDescent="0.3">
      <c r="A18" s="11" t="s">
        <v>71</v>
      </c>
    </row>
    <row r="19" spans="1:1" ht="15.6" x14ac:dyDescent="0.3">
      <c r="A19" s="12" t="s">
        <v>77</v>
      </c>
    </row>
    <row r="20" spans="1:1" ht="15.6" x14ac:dyDescent="0.3">
      <c r="A20" s="12" t="s">
        <v>99</v>
      </c>
    </row>
    <row r="21" spans="1:1" ht="15.6" x14ac:dyDescent="0.3">
      <c r="A21" s="12" t="s">
        <v>75</v>
      </c>
    </row>
    <row r="22" spans="1:1" ht="15.6" x14ac:dyDescent="0.3">
      <c r="A22" s="11" t="s">
        <v>76</v>
      </c>
    </row>
    <row r="23" spans="1:1" ht="15.6" x14ac:dyDescent="0.3">
      <c r="A23" s="12" t="s">
        <v>77</v>
      </c>
    </row>
    <row r="24" spans="1:1" ht="15.6" x14ac:dyDescent="0.3">
      <c r="A24" s="12" t="s">
        <v>78</v>
      </c>
    </row>
    <row r="25" spans="1:1" ht="15.6" x14ac:dyDescent="0.3">
      <c r="A25" s="19" t="s">
        <v>100</v>
      </c>
    </row>
    <row r="26" spans="1:1" ht="15.6" x14ac:dyDescent="0.3">
      <c r="A26" s="14"/>
    </row>
    <row r="27" spans="1:1" ht="15.6" x14ac:dyDescent="0.3">
      <c r="A27" s="21" t="s">
        <v>101</v>
      </c>
    </row>
    <row r="28" spans="1:1" ht="15.6" x14ac:dyDescent="0.3">
      <c r="A28" s="17" t="s">
        <v>102</v>
      </c>
    </row>
    <row r="29" spans="1:1" ht="21" x14ac:dyDescent="0.3">
      <c r="A29" s="9" t="s">
        <v>65</v>
      </c>
    </row>
    <row r="30" spans="1:1" ht="15.6" x14ac:dyDescent="0.3">
      <c r="A30" s="10" t="s">
        <v>70</v>
      </c>
    </row>
    <row r="31" spans="1:1" ht="15.6" x14ac:dyDescent="0.3">
      <c r="A31" s="11" t="s">
        <v>71</v>
      </c>
    </row>
    <row r="32" spans="1:1" ht="15.6" x14ac:dyDescent="0.3">
      <c r="A32" s="22" t="s">
        <v>77</v>
      </c>
    </row>
    <row r="33" spans="1:1" ht="15.6" x14ac:dyDescent="0.3">
      <c r="A33" s="22" t="s">
        <v>103</v>
      </c>
    </row>
    <row r="34" spans="1:1" ht="15.6" x14ac:dyDescent="0.3">
      <c r="A34" s="22" t="s">
        <v>104</v>
      </c>
    </row>
    <row r="35" spans="1:1" ht="15.6" x14ac:dyDescent="0.3">
      <c r="A35" s="22" t="s">
        <v>75</v>
      </c>
    </row>
    <row r="36" spans="1:1" ht="15.6" x14ac:dyDescent="0.3">
      <c r="A36" s="22" t="s">
        <v>83</v>
      </c>
    </row>
    <row r="37" spans="1:1" ht="15.6" x14ac:dyDescent="0.3">
      <c r="A37" s="23" t="s">
        <v>84</v>
      </c>
    </row>
    <row r="38" spans="1:1" ht="21" x14ac:dyDescent="0.3">
      <c r="A38" s="9" t="s">
        <v>16</v>
      </c>
    </row>
    <row r="39" spans="1:1" ht="15.6" x14ac:dyDescent="0.3">
      <c r="A39" s="21" t="s">
        <v>105</v>
      </c>
    </row>
    <row r="40" spans="1:1" ht="15.6" x14ac:dyDescent="0.3">
      <c r="A40" s="17" t="s">
        <v>106</v>
      </c>
    </row>
    <row r="41" spans="1:1" ht="15.6" x14ac:dyDescent="0.3">
      <c r="A41" s="17" t="s">
        <v>107</v>
      </c>
    </row>
    <row r="42" spans="1:1" ht="15.6" x14ac:dyDescent="0.3">
      <c r="A42" s="17" t="s">
        <v>108</v>
      </c>
    </row>
    <row r="43" spans="1:1" ht="15.6" x14ac:dyDescent="0.3">
      <c r="A43" s="19" t="s">
        <v>91</v>
      </c>
    </row>
    <row r="44" spans="1:1" ht="15.6" x14ac:dyDescent="0.3">
      <c r="A44" s="19" t="s">
        <v>109</v>
      </c>
    </row>
    <row r="45" spans="1:1" ht="15.6" x14ac:dyDescent="0.3">
      <c r="A45" s="19" t="s">
        <v>92</v>
      </c>
    </row>
    <row r="46" spans="1:1" ht="15.6" x14ac:dyDescent="0.3">
      <c r="A46" s="19" t="s">
        <v>93</v>
      </c>
    </row>
    <row r="47" spans="1:1" ht="21" x14ac:dyDescent="0.3">
      <c r="A47" s="9" t="s">
        <v>15</v>
      </c>
    </row>
    <row r="48" spans="1:1" ht="15.6" x14ac:dyDescent="0.3">
      <c r="A48" s="20" t="s">
        <v>110</v>
      </c>
    </row>
    <row r="49" spans="1:2" ht="15.6" x14ac:dyDescent="0.3">
      <c r="B49" s="20" t="s">
        <v>111</v>
      </c>
    </row>
    <row r="50" spans="1:2" ht="15.6" x14ac:dyDescent="0.3">
      <c r="A50" s="24" t="s">
        <v>96</v>
      </c>
    </row>
    <row r="51" spans="1:2" ht="15.6" x14ac:dyDescent="0.3">
      <c r="A51" s="12" t="s">
        <v>112</v>
      </c>
    </row>
    <row r="52" spans="1:2" ht="15.6" x14ac:dyDescent="0.3">
      <c r="A52" s="18" t="s">
        <v>113</v>
      </c>
    </row>
    <row r="53" spans="1:2" ht="15.6" x14ac:dyDescent="0.3">
      <c r="A53" s="18" t="s">
        <v>114</v>
      </c>
    </row>
    <row r="54" spans="1:2" ht="15.6" x14ac:dyDescent="0.3">
      <c r="A54" s="18" t="s">
        <v>115</v>
      </c>
    </row>
    <row r="55" spans="1:2" ht="15.6" x14ac:dyDescent="0.3">
      <c r="A55" s="18" t="s">
        <v>116</v>
      </c>
    </row>
    <row r="56" spans="1:2" ht="15.6" x14ac:dyDescent="0.3">
      <c r="A56" s="25"/>
    </row>
    <row r="57" spans="1:2" ht="15.6" x14ac:dyDescent="0.3">
      <c r="B57" s="20" t="s">
        <v>117</v>
      </c>
    </row>
    <row r="58" spans="1:2" ht="15.6" x14ac:dyDescent="0.3">
      <c r="A58" s="24" t="s">
        <v>96</v>
      </c>
    </row>
    <row r="59" spans="1:2" ht="15.6" x14ac:dyDescent="0.3">
      <c r="A59" s="12" t="s">
        <v>118</v>
      </c>
    </row>
    <row r="60" spans="1:2" ht="15.6" x14ac:dyDescent="0.3">
      <c r="A60" s="12" t="s">
        <v>119</v>
      </c>
    </row>
    <row r="61" spans="1:2" ht="15.6" x14ac:dyDescent="0.3">
      <c r="A61" s="18" t="s">
        <v>120</v>
      </c>
    </row>
    <row r="62" spans="1:2" ht="15.6" x14ac:dyDescent="0.3">
      <c r="A62" s="18" t="s">
        <v>121</v>
      </c>
    </row>
    <row r="63" spans="1:2" ht="15.6" x14ac:dyDescent="0.3">
      <c r="A63" s="18" t="s">
        <v>122</v>
      </c>
    </row>
    <row r="64" spans="1:2" ht="15.6" x14ac:dyDescent="0.3">
      <c r="A64" s="20"/>
    </row>
    <row r="65" spans="1:2" ht="15.6" x14ac:dyDescent="0.3">
      <c r="B65" s="20" t="s">
        <v>123</v>
      </c>
    </row>
    <row r="66" spans="1:2" ht="15.6" x14ac:dyDescent="0.3">
      <c r="A66" s="24" t="s">
        <v>70</v>
      </c>
    </row>
    <row r="67" spans="1:2" ht="15.6" x14ac:dyDescent="0.3">
      <c r="A67" s="12" t="s">
        <v>124</v>
      </c>
    </row>
    <row r="68" spans="1:2" ht="15.6" x14ac:dyDescent="0.3">
      <c r="A68" s="26" t="s">
        <v>125</v>
      </c>
    </row>
    <row r="69" spans="1:2" ht="15.6" x14ac:dyDescent="0.3">
      <c r="A69" s="26" t="s">
        <v>126</v>
      </c>
    </row>
    <row r="70" spans="1:2" ht="15.6" x14ac:dyDescent="0.3">
      <c r="A70" s="25"/>
    </row>
    <row r="71" spans="1:2" ht="15.6" x14ac:dyDescent="0.3">
      <c r="A71" s="24" t="s">
        <v>105</v>
      </c>
    </row>
    <row r="72" spans="1:2" ht="15.6" x14ac:dyDescent="0.3">
      <c r="A72" s="12" t="s">
        <v>127</v>
      </c>
    </row>
    <row r="73" spans="1:2" ht="15.6" x14ac:dyDescent="0.3">
      <c r="A73" s="7"/>
    </row>
    <row r="74" spans="1:2" ht="15.6" x14ac:dyDescent="0.3">
      <c r="A74" s="20" t="s">
        <v>128</v>
      </c>
    </row>
    <row r="75" spans="1:2" ht="15.6" x14ac:dyDescent="0.3">
      <c r="A75" s="20"/>
    </row>
    <row r="76" spans="1:2" ht="15.6" x14ac:dyDescent="0.3">
      <c r="A76" s="10" t="s">
        <v>96</v>
      </c>
    </row>
    <row r="77" spans="1:2" ht="15.6" x14ac:dyDescent="0.3">
      <c r="A77" s="11" t="s">
        <v>129</v>
      </c>
    </row>
    <row r="78" spans="1:2" ht="15.6" x14ac:dyDescent="0.3">
      <c r="A78" s="12" t="s">
        <v>130</v>
      </c>
    </row>
    <row r="79" spans="1:2" ht="15.6" x14ac:dyDescent="0.3">
      <c r="A79" s="18" t="s">
        <v>131</v>
      </c>
    </row>
    <row r="80" spans="1:2" ht="15.6" x14ac:dyDescent="0.3">
      <c r="A80" s="18" t="s">
        <v>132</v>
      </c>
    </row>
    <row r="81" spans="1:1" ht="15.6" x14ac:dyDescent="0.3">
      <c r="A81" s="18" t="s">
        <v>115</v>
      </c>
    </row>
  </sheetData>
  <sheetProtection algorithmName="SHA-512" hashValue="z9OTpGidpDEHkkMIl5ugirJ0CXd8jAa5rnQjsZz49zbMTkbyQSFxrAqwRZ513BSJlI8nXSyTPpuYhEpViJubTQ==" saltValue="U13tAwJfw2i6mLrv1iLCNA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24006-DD2D-4238-8BDE-EA80749D23EB}">
  <dimension ref="A1:R19"/>
  <sheetViews>
    <sheetView workbookViewId="0">
      <selection activeCell="A9" sqref="A9"/>
    </sheetView>
  </sheetViews>
  <sheetFormatPr defaultRowHeight="14.4" x14ac:dyDescent="0.3"/>
  <cols>
    <col min="1" max="1" width="19.21875" bestFit="1" customWidth="1"/>
    <col min="2" max="2" width="12.44140625" style="1" bestFit="1" customWidth="1"/>
    <col min="3" max="3" width="19.21875" bestFit="1" customWidth="1"/>
    <col min="4" max="5" width="5" bestFit="1" customWidth="1"/>
    <col min="6" max="6" width="8.21875" bestFit="1" customWidth="1"/>
    <col min="7" max="7" width="8" bestFit="1" customWidth="1"/>
    <col min="8" max="8" width="8.77734375" bestFit="1" customWidth="1"/>
    <col min="14" max="14" width="8.77734375" bestFit="1" customWidth="1"/>
    <col min="15" max="15" width="11.109375" bestFit="1" customWidth="1"/>
    <col min="16" max="16" width="16.5546875" bestFit="1" customWidth="1"/>
    <col min="17" max="17" width="6" bestFit="1" customWidth="1"/>
    <col min="18" max="18" width="7.5546875" bestFit="1" customWidth="1"/>
    <col min="19" max="19" width="13.44140625" bestFit="1" customWidth="1"/>
    <col min="21" max="21" width="6.33203125" customWidth="1"/>
    <col min="22" max="22" width="11.21875" bestFit="1" customWidth="1"/>
    <col min="25" max="25" width="19.21875" bestFit="1" customWidth="1"/>
  </cols>
  <sheetData>
    <row r="1" spans="1:18" x14ac:dyDescent="0.3">
      <c r="A1" t="s">
        <v>17</v>
      </c>
      <c r="B1" s="1" t="s">
        <v>11</v>
      </c>
      <c r="D1" s="3" t="s">
        <v>27</v>
      </c>
      <c r="E1" s="3">
        <v>6.5</v>
      </c>
      <c r="F1" s="3" t="s">
        <v>134</v>
      </c>
      <c r="G1" t="s">
        <v>38</v>
      </c>
      <c r="H1" s="3" t="s">
        <v>39</v>
      </c>
      <c r="I1" s="3" t="s">
        <v>28</v>
      </c>
      <c r="J1" s="3" t="s">
        <v>1</v>
      </c>
      <c r="K1" s="3" t="s">
        <v>47</v>
      </c>
      <c r="L1" s="3" t="s">
        <v>48</v>
      </c>
      <c r="M1" s="3" t="s">
        <v>30</v>
      </c>
      <c r="N1" s="3" t="s">
        <v>31</v>
      </c>
      <c r="Q1" t="s">
        <v>145</v>
      </c>
      <c r="R1" t="s">
        <v>146</v>
      </c>
    </row>
    <row r="2" spans="1:18" x14ac:dyDescent="0.3">
      <c r="A2" t="s">
        <v>22</v>
      </c>
      <c r="B2" s="1" t="s">
        <v>135</v>
      </c>
      <c r="C2" t="s">
        <v>40</v>
      </c>
      <c r="D2">
        <v>8000</v>
      </c>
      <c r="E2">
        <v>8000</v>
      </c>
      <c r="F2">
        <v>8000</v>
      </c>
      <c r="G2">
        <v>8000</v>
      </c>
      <c r="H2">
        <v>8000</v>
      </c>
      <c r="I2">
        <v>8000</v>
      </c>
      <c r="J2">
        <v>8000</v>
      </c>
      <c r="K2">
        <v>8000</v>
      </c>
      <c r="L2">
        <v>8000</v>
      </c>
      <c r="M2">
        <v>60</v>
      </c>
      <c r="N2">
        <v>150</v>
      </c>
      <c r="P2" s="50"/>
    </row>
    <row r="3" spans="1:18" x14ac:dyDescent="0.3">
      <c r="A3" t="s">
        <v>16</v>
      </c>
      <c r="B3" s="1" t="s">
        <v>134</v>
      </c>
      <c r="C3" t="s">
        <v>41</v>
      </c>
      <c r="D3">
        <v>8000</v>
      </c>
      <c r="E3">
        <v>8000</v>
      </c>
      <c r="G3">
        <v>8000</v>
      </c>
      <c r="H3">
        <v>8000</v>
      </c>
      <c r="I3" s="3"/>
      <c r="P3" s="46" t="s">
        <v>22</v>
      </c>
      <c r="Q3" s="51">
        <v>17000</v>
      </c>
    </row>
    <row r="4" spans="1:18" x14ac:dyDescent="0.3">
      <c r="A4" t="s">
        <v>23</v>
      </c>
      <c r="B4" s="1" t="s">
        <v>4</v>
      </c>
      <c r="C4" t="s">
        <v>42</v>
      </c>
      <c r="E4">
        <v>8000</v>
      </c>
      <c r="P4" s="46" t="s">
        <v>137</v>
      </c>
      <c r="Q4" s="51">
        <f>2*4000+60*20</f>
        <v>9200</v>
      </c>
    </row>
    <row r="5" spans="1:18" x14ac:dyDescent="0.3">
      <c r="A5" t="s">
        <v>24</v>
      </c>
      <c r="B5" s="1" t="s">
        <v>34</v>
      </c>
      <c r="C5" t="s">
        <v>43</v>
      </c>
      <c r="D5">
        <v>4000</v>
      </c>
      <c r="E5">
        <v>4000</v>
      </c>
      <c r="F5">
        <v>4000</v>
      </c>
      <c r="G5">
        <v>4000</v>
      </c>
      <c r="H5">
        <v>4000</v>
      </c>
      <c r="I5">
        <v>4000</v>
      </c>
      <c r="J5">
        <v>4000</v>
      </c>
      <c r="K5">
        <v>4000</v>
      </c>
      <c r="L5">
        <v>4000</v>
      </c>
      <c r="P5" s="46" t="s">
        <v>138</v>
      </c>
      <c r="Q5" s="51">
        <v>9200</v>
      </c>
    </row>
    <row r="6" spans="1:18" x14ac:dyDescent="0.3">
      <c r="A6" t="s">
        <v>25</v>
      </c>
      <c r="B6" s="1" t="s">
        <v>32</v>
      </c>
      <c r="C6" t="s">
        <v>44</v>
      </c>
      <c r="D6">
        <v>5000</v>
      </c>
      <c r="E6">
        <v>6000</v>
      </c>
      <c r="G6">
        <v>4000</v>
      </c>
      <c r="H6">
        <v>4000</v>
      </c>
      <c r="P6" s="46" t="s">
        <v>141</v>
      </c>
      <c r="Q6" s="51">
        <v>13200</v>
      </c>
    </row>
    <row r="7" spans="1:18" x14ac:dyDescent="0.3">
      <c r="A7" t="s">
        <v>26</v>
      </c>
      <c r="B7" s="1" t="s">
        <v>33</v>
      </c>
      <c r="C7" t="s">
        <v>23</v>
      </c>
      <c r="D7">
        <v>4000</v>
      </c>
      <c r="P7" s="46" t="s">
        <v>136</v>
      </c>
      <c r="Q7" s="51">
        <v>8000</v>
      </c>
    </row>
    <row r="8" spans="1:18" x14ac:dyDescent="0.3">
      <c r="A8" t="s">
        <v>29</v>
      </c>
      <c r="B8" s="1" t="s">
        <v>3</v>
      </c>
      <c r="C8" t="s">
        <v>45</v>
      </c>
      <c r="E8">
        <v>4000</v>
      </c>
      <c r="P8" s="46" t="s">
        <v>140</v>
      </c>
      <c r="Q8" s="51">
        <v>10000</v>
      </c>
    </row>
    <row r="9" spans="1:18" x14ac:dyDescent="0.3">
      <c r="A9" t="s">
        <v>157</v>
      </c>
      <c r="B9" s="1" t="s">
        <v>5</v>
      </c>
      <c r="C9" t="s">
        <v>24</v>
      </c>
      <c r="I9">
        <v>150</v>
      </c>
      <c r="P9" s="46" t="s">
        <v>139</v>
      </c>
      <c r="Q9" s="51"/>
      <c r="R9">
        <v>9500</v>
      </c>
    </row>
    <row r="10" spans="1:18" x14ac:dyDescent="0.3">
      <c r="B10" s="1" t="s">
        <v>6</v>
      </c>
      <c r="C10" t="s">
        <v>25</v>
      </c>
      <c r="I10" s="3">
        <v>4000</v>
      </c>
      <c r="J10" s="3"/>
      <c r="K10" s="3"/>
      <c r="P10" s="46" t="s">
        <v>150</v>
      </c>
      <c r="Q10" s="51">
        <v>8000</v>
      </c>
    </row>
    <row r="11" spans="1:18" x14ac:dyDescent="0.3">
      <c r="B11" s="1" t="s">
        <v>1</v>
      </c>
      <c r="C11" t="s">
        <v>26</v>
      </c>
      <c r="H11" s="3"/>
      <c r="I11" s="3"/>
      <c r="J11" s="3"/>
      <c r="K11" s="3"/>
      <c r="P11" s="46" t="s">
        <v>151</v>
      </c>
      <c r="Q11" s="51">
        <v>8000</v>
      </c>
    </row>
    <row r="12" spans="1:18" x14ac:dyDescent="0.3">
      <c r="B12" s="1" t="s">
        <v>2</v>
      </c>
      <c r="C12" t="s">
        <v>29</v>
      </c>
      <c r="H12" s="3"/>
      <c r="I12" s="3" t="s">
        <v>46</v>
      </c>
      <c r="J12" s="3"/>
      <c r="K12" s="3"/>
      <c r="P12" s="46" t="s">
        <v>142</v>
      </c>
      <c r="Q12" s="51">
        <v>8000</v>
      </c>
      <c r="R12" t="s">
        <v>154</v>
      </c>
    </row>
    <row r="13" spans="1:18" x14ac:dyDescent="0.3">
      <c r="B13" s="1" t="s">
        <v>19</v>
      </c>
      <c r="P13" s="46" t="s">
        <v>143</v>
      </c>
      <c r="Q13" s="51">
        <v>8000</v>
      </c>
    </row>
    <row r="14" spans="1:18" x14ac:dyDescent="0.3">
      <c r="B14" s="1" t="s">
        <v>14</v>
      </c>
      <c r="P14" s="46" t="s">
        <v>144</v>
      </c>
      <c r="Q14" s="51">
        <v>8000</v>
      </c>
    </row>
    <row r="15" spans="1:18" x14ac:dyDescent="0.3">
      <c r="P15" s="46" t="s">
        <v>153</v>
      </c>
      <c r="Q15" s="51">
        <v>8000</v>
      </c>
    </row>
    <row r="16" spans="1:18" x14ac:dyDescent="0.3">
      <c r="P16" s="46" t="s">
        <v>23</v>
      </c>
      <c r="Q16" s="51">
        <v>8000</v>
      </c>
    </row>
    <row r="17" spans="16:17" x14ac:dyDescent="0.3">
      <c r="P17" s="46" t="s">
        <v>147</v>
      </c>
      <c r="Q17">
        <f>150*Ansökan!C18</f>
        <v>0</v>
      </c>
    </row>
    <row r="18" spans="16:17" x14ac:dyDescent="0.3">
      <c r="P18" s="46" t="s">
        <v>148</v>
      </c>
      <c r="Q18">
        <f>4000+Ansökan!H14</f>
        <v>5000</v>
      </c>
    </row>
    <row r="19" spans="16:17" x14ac:dyDescent="0.3">
      <c r="P19" s="46" t="s">
        <v>149</v>
      </c>
      <c r="Q19">
        <f>150*Ansökan!C18</f>
        <v>0</v>
      </c>
    </row>
  </sheetData>
  <sheetProtection algorithmName="SHA-512" hashValue="KyfUKIvq8CMZeDwW/CrOtKGPHaHc0C8Qb5RrD0zsxaH6+Ti1taRFwQvJroZKVl9cYGBtIZMvXDU4vx8CZc/95Q==" saltValue="oQRUP+GqItOUWVDNM0H0mA==" spinCount="100000" sheet="1"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4 D A A B Q S w M E F A A C A A g A S p P B X D h J f v C m A A A A 9 g A A A B I A H A B D b 2 5 m a W c v U G F j a 2 F n Z S 5 4 b W w g o h g A K K A U A A A A A A A A A A A A A A A A A A A A A A A A A A A A h Y + x D o I w G I R f h X S n L W i U k J 8 y G D d J T E i M a 1 M q N E I x t F D e z c F H 8 h X E K O r m e H f f J X f 3 6 w 3 S s a m 9 Q X Z G t T p B A a b I k 1 q 0 h d J l g n p 7 8 i O U M t h z c e a l 9 C Z Y m 3 g 0 K k G V t Z e Y E O c c d g v c d i U J K Q 3 I M d v l o p I N 9 5 U 2 l m s h 0 a d V / G 8 h B o f X G B b i Y L n C w T r C F M h s Q q b 0 F w i n v c / 0 x 4 R N X 9 u + k 8 w M f r 4 F M k s g 7 w / s A V B L A w Q U A A I A C A B K k 8 F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S p P B X K Z c + Q q 2 A A A A o A E A A B M A H A B G b 3 J t d W x h c y 9 T Z W N 0 a W 9 u M S 5 t I K I Y A C i g F A A A A A A A A A A A A A A A A A A A A A A A A A A A A C t O T S 7 J z M 9 T C I b Q h t a 8 X L x c x R m J R a k p C i G J S a k 5 O Y Y K t g o 5 q S W 8 X A p A 4 H 1 4 S U 5 O I l D E t S I 5 N U f P u b S o K D W v J D y / K D s p P z 9 b Q 7 M 6 2 i 8 x N 9 V W C a p V K b Y 2 2 j k / r w S o J l Y H Y o K y 0 u G W v J S i x B S F k s o C J a B J Q K U 5 q X o h R Y l 5 x W n 5 R b n O + T m l u X k h l Q W p x R o Q 2 3 S q q 5 W 8 w a K G S j o g X a k K i X m V t b W a v F y Z e d g M R f a D M s w p C h p G m k p D z y s A U E s B A i 0 A F A A C A A g A S p P B X D h J f v C m A A A A 9 g A A A B I A A A A A A A A A A A A A A A A A A A A A A E N v b m Z p Z y 9 Q Y W N r Y W d l L n h t b F B L A Q I t A B Q A A g A I A E q T w V w P y u m r p A A A A O k A A A A T A A A A A A A A A A A A A A A A A P I A A A B b Q 2 9 u d G V u d F 9 U e X B l c 1 0 u e G 1 s U E s B A i 0 A F A A C A A g A S p P B X K Z c + Q q 2 A A A A o A E A A B M A A A A A A A A A A A A A A A A A 4 w E A A E Z v c m 1 1 b G F z L 1 N l Y 3 R p b 2 4 x L m 1 Q S w U G A A A A A A M A A w D C A A A A 5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C Q 8 A A A A A A A D n D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Z W x s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Y 5 M m M 4 Z D M x L T V h N z c t N G Q 4 Y y 1 h Y z N h L W Y x Y 2 F h N z l h Y T M x M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Z X J p b m c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C 0 x O V Q x N D o w N T o y N S 4 1 N z c x N j k 3 W i I g L z 4 8 R W 5 0 c n k g V H l w Z T 0 i R m l s b E N v b H V t b l R 5 c G V z I i B W Y W x 1 Z T 0 i c 0 F B P T 0 i I C 8 + P E V u d H J 5 I F R 5 c G U 9 I k Z p b G x D b 2 x 1 b W 5 O Y W 1 l c y I g V m F s d W U 9 I n N b J n F 1 b 3 Q 7 S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b D E v w 4 R u Z H J h Z C B 0 e X A u e 0 t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Z W x s M S / D h G 5 k c m F k I H R 5 c C 5 7 S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Z W x s M S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M S 8 l Q z M l O D R u Z H J h Z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D E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l N z V j N z d k M i 0 0 N j h k L T R m N G M t Y T l j Y y 0 z M T I 1 M D B l Z T R k M m I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V y a W 5 n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j B U M T I 6 M D g 6 M D A u M j I 2 M T E 0 M V o i I C 8 + P E V u d H J 5 I F R 5 c G U 9 I k Z p b G x D b 2 x 1 b W 5 U e X B l c y I g V m F s d W U 9 I n N B Q T 0 9 I i A v P j x F b n R y e S B U e X B l P S J G a W x s Q 2 9 s d W 1 u T m F t Z X M i I F Z h b H V l P S J z W y Z x d W 9 0 O 0 t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l b G w x I C g y K S / D h G 5 k c m F k I H R 5 c C 5 7 S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Y W J l b G w x I C g y K S / D h G 5 k c m F k I H R 5 c C 5 7 S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Z W x s M S U y M C g y K S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M S U y M C g y K S 8 l Q z M l O D R u Z H J h Z C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g / m u z W / M q Q a Z n o F 0 n s W F C A A A A A A I A A A A A A B B m A A A A A Q A A I A A A A A 4 i a n I e c q 8 r P C V t S t X w A K J t y a c f l l G k I n H K L O 1 O S w v C A A A A A A 6 A A A A A A g A A I A A A A L A f J L A 5 9 2 w 3 q X 7 O D + p m j r Q X U o 0 G j u k C X s Q A 8 m t J c W T 6 U A A A A B t 0 0 P o Z l 7 h v b N o Z D 0 f j H 8 I w z g W S k L X v N O l T N 2 + 0 g O K M T p 8 f d n p 6 X G 0 e u L o r / S A p V q Y g v A P v G p Y 7 b H w G o b e g t A v o c h j + Y j i j L b W p + I l 6 E r 2 E Q A A A A F 9 R 1 1 / F Z 3 O E c 1 q B K Z O T 4 L + D s 3 Y V P s c 8 v g f Z t R N F z X 2 J t A A 1 4 a P + T B Y o S t R a k v v d 9 6 I z Z A a K i 8 J N e x q p a 5 K 5 I o 8 = < / D a t a M a s h u p > 
</file>

<file path=customXml/itemProps1.xml><?xml version="1.0" encoding="utf-8"?>
<ds:datastoreItem xmlns:ds="http://schemas.openxmlformats.org/officeDocument/2006/customXml" ds:itemID="{7EBFC3E0-38AD-451A-AB3A-1CF0BB6D1E30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eb5b2d6e-028e-454d-b878-0c055adbeb2a}" enabled="0" method="" siteId="{eb5b2d6e-028e-454d-b878-0c055adbe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4</vt:i4>
      </vt:variant>
      <vt:variant>
        <vt:lpstr>Namngivna områden</vt:lpstr>
      </vt:variant>
      <vt:variant>
        <vt:i4>2</vt:i4>
      </vt:variant>
    </vt:vector>
  </HeadingPairs>
  <TitlesOfParts>
    <vt:vector size="6" baseType="lpstr">
      <vt:lpstr>Ansökan</vt:lpstr>
      <vt:lpstr>Info korthåll</vt:lpstr>
      <vt:lpstr>Info luft 10m</vt:lpstr>
      <vt:lpstr>Ber</vt:lpstr>
      <vt:lpstr>'Info korthåll'!_Hlk235641550</vt:lpstr>
      <vt:lpstr>'Info korthåll'!_Hlk235730994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goran.johansson@bulten.com</dc:creator>
  <cp:lastModifiedBy>Västmanland (Skyttesport)</cp:lastModifiedBy>
  <cp:lastPrinted>2026-08-01T08:13:48Z</cp:lastPrinted>
  <dcterms:created xsi:type="dcterms:W3CDTF">2026-04-19T13:13:06Z</dcterms:created>
  <dcterms:modified xsi:type="dcterms:W3CDTF">2026-08-05T11:36:02Z</dcterms:modified>
</cp:coreProperties>
</file>